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Y:\03 経理係\okamoto\02 年次\101 照会文書等\和歌山県\R02年度\01　照会関係\19　公営企業に係る経営比較分析表（R1決算）の分析等について\02　回答\"/>
    </mc:Choice>
  </mc:AlternateContent>
  <xr:revisionPtr revIDLastSave="0" documentId="13_ncr:1_{446F764B-7670-470A-998B-ADF52E723CDC}" xr6:coauthVersionLast="36" xr6:coauthVersionMax="36" xr10:uidLastSave="{00000000-0000-0000-0000-000000000000}"/>
  <workbookProtection workbookAlgorithmName="SHA-512" workbookHashValue="rthJulowjBeRj/cSnhLI+GK+B6IFQc5Nydmoj6Dd7rVkF07rJd6z5oLbwGnO4c0tI0JtgAJFYjYWB6buPU80+w==" workbookSaltValue="/XaUmNeGDfHO+aRCqQZU1Q==" workbookSpinCount="100000" lockStructure="1"/>
  <bookViews>
    <workbookView xWindow="0" yWindow="0" windowWidth="18810" windowHeight="1020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LP10" i="4" s="1"/>
  <c r="AC6" i="5"/>
  <c r="AB6" i="5"/>
  <c r="ID10" i="4" s="1"/>
  <c r="AA6" i="5"/>
  <c r="Z6" i="5"/>
  <c r="JW8" i="4" s="1"/>
  <c r="Y6" i="5"/>
  <c r="X6" i="5"/>
  <c r="W6" i="5"/>
  <c r="V6" i="5"/>
  <c r="AU12" i="4" s="1"/>
  <c r="U6" i="5"/>
  <c r="T6" i="5"/>
  <c r="S6" i="5"/>
  <c r="R6" i="5"/>
  <c r="CN10" i="4" s="1"/>
  <c r="Q6" i="5"/>
  <c r="P6" i="5"/>
  <c r="O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I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EG12" i="4"/>
  <c r="CN12" i="4"/>
  <c r="B12" i="4"/>
  <c r="JW10" i="4"/>
  <c r="FZ10" i="4"/>
  <c r="EG10" i="4"/>
  <c r="AU10" i="4"/>
  <c r="B10" i="4"/>
  <c r="LP8" i="4"/>
  <c r="ID8" i="4"/>
  <c r="FZ8" i="4"/>
  <c r="CN8" i="4"/>
  <c r="B8" i="4"/>
  <c r="MH78" i="4" l="1"/>
  <c r="IZ54" i="4"/>
  <c r="IZ32" i="4"/>
  <c r="FL54" i="4"/>
  <c r="FL32" i="4"/>
  <c r="HM78" i="4"/>
  <c r="CS78" i="4"/>
  <c r="BX54" i="4"/>
  <c r="BX32" i="4"/>
  <c r="MN54" i="4"/>
  <c r="MN32" i="4"/>
  <c r="C11" i="5"/>
  <c r="D11" i="5"/>
  <c r="E11" i="5"/>
  <c r="B11" i="5"/>
  <c r="FH78" i="4" l="1"/>
  <c r="DS54" i="4"/>
  <c r="DS32" i="4"/>
  <c r="AE54" i="4"/>
  <c r="HG32" i="4"/>
  <c r="AN78" i="4"/>
  <c r="AE32" i="4"/>
  <c r="KC78" i="4"/>
  <c r="HG54" i="4"/>
  <c r="KU54" i="4"/>
  <c r="KU32" i="4"/>
  <c r="JJ78" i="4"/>
  <c r="GR54" i="4"/>
  <c r="GR32" i="4"/>
  <c r="EO78" i="4"/>
  <c r="DD32" i="4"/>
  <c r="KF54" i="4"/>
  <c r="DD54" i="4"/>
  <c r="KF32" i="4"/>
  <c r="U78" i="4"/>
  <c r="P54" i="4"/>
  <c r="P32" i="4"/>
  <c r="LY54" i="4"/>
  <c r="LY32" i="4"/>
  <c r="LO78" i="4"/>
  <c r="BI54" i="4"/>
  <c r="BI32" i="4"/>
  <c r="IK54" i="4"/>
  <c r="IK32" i="4"/>
  <c r="BZ78" i="4"/>
  <c r="GT78" i="4"/>
  <c r="EW54" i="4"/>
  <c r="EW32" i="4"/>
  <c r="BG78" i="4"/>
  <c r="AT54" i="4"/>
  <c r="AT32" i="4"/>
  <c r="LJ54" i="4"/>
  <c r="LJ32" i="4"/>
  <c r="KV78" i="4"/>
  <c r="HV54" i="4"/>
  <c r="HV32" i="4"/>
  <c r="GA78" i="4"/>
  <c r="EH54" i="4"/>
  <c r="EH32" i="4"/>
</calcChain>
</file>

<file path=xl/sharedStrings.xml><?xml version="1.0" encoding="utf-8"?>
<sst xmlns="http://schemas.openxmlformats.org/spreadsheetml/2006/main" count="321" uniqueCount="181">
  <si>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</si>
  <si>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</si>
  <si>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</si>
  <si>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</si>
  <si>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</si>
  <si>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</si>
  <si>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</si>
  <si>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</si>
  <si>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</si>
  <si>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</si>
  <si>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</si>
  <si>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</si>
  <si>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</si>
  <si>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</si>
  <si>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</si>
  <si>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</si>
  <si>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</si>
  <si>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</si>
  <si>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</si>
  <si>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</si>
  <si>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</si>
  <si>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</si>
  <si>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</si>
  <si>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</si>
  <si>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</si>
  <si>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</si>
  <si>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</si>
  <si>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</si>
  <si>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</si>
  <si>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</si>
  <si>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</si>
  <si>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</si>
  <si>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</si>
  <si>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</si>
  <si>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</si>
  <si>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</si>
  <si>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</si>
  <si>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</si>
  <si>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</si>
  <si>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</si>
  <si>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</si>
  <si>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</si>
  <si>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</si>
  <si>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</si>
  <si>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</si>
  <si>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</si>
  <si>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</si>
  <si>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</si>
  <si>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</si>
  <si>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</si>
  <si>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</si>
  <si>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</si>
  <si>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</si>
  <si>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</si>
  <si>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</si>
  <si>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</si>
  <si>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</si>
  <si>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</si>
  <si>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</si>
  <si>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</si>
  <si>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</si>
  <si>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</si>
  <si>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</si>
  <si>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</si>
  <si>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</si>
  <si>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</si>
  <si>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</si>
  <si>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</si>
  <si>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</si>
  <si>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</si>
  <si>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</si>
  <si>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</si>
  <si>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</si>
  <si>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</si>
  <si>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</si>
  <si>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</si>
  <si>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</si>
  <si>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</si>
  <si>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</si>
  <si>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</si>
  <si>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</si>
  <si>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</si>
  <si>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</si>
  <si>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</si>
  <si>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</si>
  <si>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</si>
  <si>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</si>
  <si>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</si>
  <si>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</si>
  <si>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</si>
  <si>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</si>
  <si>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</si>
  <si>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</si>
  <si>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</si>
  <si>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</si>
  <si>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</si>
  <si>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</si>
  <si>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</si>
  <si>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</si>
  <si>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</si>
  <si>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</si>
  <si>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</si>
  <si>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</si>
  <si>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</si>
  <si>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</si>
  <si>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</si>
  <si>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</si>
  <si>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</si>
  <si>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</si>
  <si>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</si>
  <si>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</si>
  <si>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</si>
  <si>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</si>
  <si>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</si>
  <si>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</si>
  <si>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</si>
  <si>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</si>
  <si>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</si>
  <si>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</si>
  <si>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</si>
  <si>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</si>
  <si>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</si>
  <si>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</si>
  <si>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</si>
  <si>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</si>
  <si>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</si>
  <si>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</si>
  <si>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</si>
  <si>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</si>
  <si>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</si>
  <si>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</si>
  <si>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</si>
  <si>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</si>
  <si>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</si>
  <si>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</si>
  <si>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</si>
  <si>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</si>
  <si>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</si>
  <si>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</si>
  <si>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</si>
  <si>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</si>
  <si>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</si>
  <si>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</si>
  <si>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</si>
  <si>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</si>
  <si>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</si>
  <si>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</si>
  <si>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</si>
  <si>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</si>
  <si>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</si>
  <si>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</si>
  <si>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</si>
  <si>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</si>
  <si>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</si>
  <si>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</si>
  <si>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</si>
  <si>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</si>
  <si>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</si>
  <si>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和歌山県</t>
  </si>
  <si>
    <t>新宮市</t>
  </si>
  <si>
    <t>新宮市立医療センター</t>
  </si>
  <si>
    <t>当然財務</t>
  </si>
  <si>
    <t>病院事業</t>
  </si>
  <si>
    <t>一般病院</t>
  </si>
  <si>
    <t>300床以上～400床未満</t>
  </si>
  <si>
    <t>非設置</t>
  </si>
  <si>
    <t>直営</t>
  </si>
  <si>
    <t>対象</t>
  </si>
  <si>
    <t>ド 透 訓 ガ</t>
  </si>
  <si>
    <t>救 臨 感 災 地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</si>
  <si>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</si>
  <si>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</si>
  <si>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</si>
  <si>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</si>
  <si>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</si>
  <si>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</si>
  <si>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</si>
  <si>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院は、新宮東牟婁医療圏で最大の病床数を有する地域の拠点病院として、医療圏における中核的な役割を担っている。標榜している診療科は19科で、来院患者は新宮・東牟婁地域の他にも三重県熊野市・南牟婁郡からの来院も多い。また、救急告示病院の指定を受け、24時間の2次救急、場合によっては3次救急まで対応している。更には災害拠点病院にも指定されており、有事の際には重要な役割を担うことになっている。</t>
    <phoneticPr fontId="5"/>
  </si>
  <si>
    <t>　建物本体は大きな増改築を行わなければ、減価償却が進むだけとなるため、減価償却費比率は増加する。一方の医療機器は、機器の耐用年数も短く、医学の進歩に伴い新たな医療機器が開発されている中で、地域の中核病院にふさわしい一定水準の機器を揃える必要があり、財政状況を勘案しながら定期的な更新を行っているため、病院規模の増減が無ければ基本的には横ばいとなる。
　但し、近年は新たな器械備品の購入抑制に努め、減価償却費を縮減する事で収支の改善を図っているため、器械備品に係る減価償却率も増加傾向にある。これらの事から、①有形固定資産減価償却率・②器械備品減価償却率は増加傾向にある。
　また③１床当たり有形固定資産については、ほぼ全国平均となっている。</t>
    <phoneticPr fontId="5"/>
  </si>
  <si>
    <t>　令和元年度決算においては、入院、外来収益共に増加したものの、医師やコメディカルの増員等により、①経常収支比率・②医業収支比率は減少・横ばいとなった。③累積欠損比率は、純損失の発生に伴い若干上昇した。収益面について、④病床利用率については、昨年度に比べ若干減少したものの、全国平均を上回った数値で推移している。一方の患者単価については、⑤入院患者単価・⑥外来患者単価いずれも全国平均を下回っているため、患者単価上昇に向けた取り組みを検討しているところである。⑦職員給与費対医業収益比率・⑧材料費対医業収益比率は、分母の医業収益が増加したものの費用も増加したため、数値が少し悪化した。</t>
    <rPh sb="1" eb="3">
      <t>レイワ</t>
    </rPh>
    <rPh sb="31" eb="33">
      <t>イシ</t>
    </rPh>
    <rPh sb="41" eb="44">
      <t>ゾウインナド</t>
    </rPh>
    <rPh sb="64" eb="66">
      <t>ゲンショウ</t>
    </rPh>
    <rPh sb="271" eb="273">
      <t>ヒヨウ</t>
    </rPh>
    <rPh sb="274" eb="276">
      <t>ゾウカ</t>
    </rPh>
    <rPh sb="284" eb="285">
      <t>スコ</t>
    </rPh>
    <rPh sb="286" eb="288">
      <t>アッカ</t>
    </rPh>
    <phoneticPr fontId="5"/>
  </si>
  <si>
    <t xml:space="preserve">　当院は平成13年度の開院以来、圏内における医療の要として、圏域内で医療が完結できる体制づくりを目指し、医師・看護師等の医療スタッフや施設設備、医療機器等の充実を図ってきたが、地理的要因等による医師不足や、過疎高齢化による人口減等に伴い、患者数は減少傾向にある。
　現在は、平成29年3月に策定した「新宮市立医療センター改革プラン（平成29年度～平成32年度）の着実な履行により、令和2年度の経常収支黒字化に向け取り組んでいるところである。
　今後も引き続き当地域の基幹病院・中核病院として、各医療機関との機能分化や連携を図りながら、地域に必要とされる医療を提供する責務を果たしていく。 </t>
    <rPh sb="190" eb="19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</si>
</sst>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 applyProtection="1">
      <alignment horizontal="left" vertical="top" wrapText="1" shrinkToFit="1"/>
      <protection locked="0"/>
    </xf>
    <xf numFmtId="0" fontId="12" fillId="0" borderId="0" xfId="0" applyFont="1" applyBorder="1" applyAlignment="1" applyProtection="1">
      <alignment horizontal="left" vertical="top" wrapText="1" shrinkToFit="1"/>
      <protection locked="0"/>
    </xf>
    <xf numFmtId="0" fontId="12" fillId="0" borderId="9" xfId="0" applyFont="1" applyBorder="1" applyAlignment="1" applyProtection="1">
      <alignment horizontal="left" vertical="top" wrapText="1" shrinkToFit="1"/>
      <protection locked="0"/>
    </xf>
    <xf numFmtId="0" fontId="12" fillId="0" borderId="10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80.5</c:v>
                </c:pt>
                <c:pt idx="1">
                  <c:v>80.7</c:v>
                </c:pt>
                <c:pt idx="2">
                  <c:v>83.3</c:v>
                </c:pt>
                <c:pt idx="3">
                  <c:v>82.8</c:v>
                </c:pt>
                <c:pt idx="4">
                  <c:v>82.2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1-4C18-9662-741B76A62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72.599999999999994</c:v>
                </c:pt>
                <c:pt idx="2">
                  <c:v>73.5</c:v>
                </c:pt>
                <c:pt idx="3">
                  <c:v>74.099999999999994</c:v>
                </c:pt>
                <c:pt idx="4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1-4C18-9662-741B76A62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13080</c:v>
                </c:pt>
                <c:pt idx="1">
                  <c:v>13068</c:v>
                </c:pt>
                <c:pt idx="2">
                  <c:v>13273</c:v>
                </c:pt>
                <c:pt idx="3">
                  <c:v>13589</c:v>
                </c:pt>
                <c:pt idx="4">
                  <c:v>13683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2-4451-8BBB-BC486B44F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13096</c:v>
                </c:pt>
                <c:pt idx="1">
                  <c:v>13552</c:v>
                </c:pt>
                <c:pt idx="2">
                  <c:v>13792</c:v>
                </c:pt>
                <c:pt idx="3">
                  <c:v>14290</c:v>
                </c:pt>
                <c:pt idx="4">
                  <c:v>15111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2-4451-8BBB-BC486B44F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43903</c:v>
                </c:pt>
                <c:pt idx="1">
                  <c:v>45947</c:v>
                </c:pt>
                <c:pt idx="2">
                  <c:v>44654</c:v>
                </c:pt>
                <c:pt idx="3">
                  <c:v>45755</c:v>
                </c:pt>
                <c:pt idx="4">
                  <c:v>45977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A-4AFD-B984-681DD63B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50413</c:v>
                </c:pt>
                <c:pt idx="1">
                  <c:v>50510</c:v>
                </c:pt>
                <c:pt idx="2">
                  <c:v>50958</c:v>
                </c:pt>
                <c:pt idx="3">
                  <c:v>52405</c:v>
                </c:pt>
                <c:pt idx="4">
                  <c:v>53523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2A-4AFD-B984-681DD63B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0.8</c:v>
                </c:pt>
                <c:pt idx="2">
                  <c:v>4.5999999999999996</c:v>
                </c:pt>
                <c:pt idx="3">
                  <c:v>5.3</c:v>
                </c:pt>
                <c:pt idx="4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E-435F-BD83-8D4931B2C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76.3</c:v>
                </c:pt>
                <c:pt idx="2">
                  <c:v>80.7</c:v>
                </c:pt>
                <c:pt idx="3">
                  <c:v>75.900000000000006</c:v>
                </c:pt>
                <c:pt idx="4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1E-435F-BD83-8D4931B2C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93.8</c:v>
                </c:pt>
                <c:pt idx="1">
                  <c:v>94.7</c:v>
                </c:pt>
                <c:pt idx="2">
                  <c:v>91.6</c:v>
                </c:pt>
                <c:pt idx="3">
                  <c:v>94.3</c:v>
                </c:pt>
                <c:pt idx="4">
                  <c:v>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7-433C-9DCE-B4E9888FA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91.1</c:v>
                </c:pt>
                <c:pt idx="1">
                  <c:v>90.1</c:v>
                </c:pt>
                <c:pt idx="2">
                  <c:v>89.6</c:v>
                </c:pt>
                <c:pt idx="3">
                  <c:v>89.7</c:v>
                </c:pt>
                <c:pt idx="4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D7-433C-9DCE-B4E9888FA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97.3</c:v>
                </c:pt>
                <c:pt idx="1">
                  <c:v>99</c:v>
                </c:pt>
                <c:pt idx="2">
                  <c:v>96.5</c:v>
                </c:pt>
                <c:pt idx="3">
                  <c:v>98.8</c:v>
                </c:pt>
                <c:pt idx="4">
                  <c:v>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C-4F1E-9109-79F1656BD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97.2</c:v>
                </c:pt>
                <c:pt idx="2">
                  <c:v>97</c:v>
                </c:pt>
                <c:pt idx="3">
                  <c:v>97.8</c:v>
                </c:pt>
                <c:pt idx="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C-4F1E-9109-79F1656BD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49</c:v>
                </c:pt>
                <c:pt idx="1">
                  <c:v>51.9</c:v>
                </c:pt>
                <c:pt idx="2">
                  <c:v>54.7</c:v>
                </c:pt>
                <c:pt idx="3">
                  <c:v>56.6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D-4047-9CD0-86F22E613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50.3</c:v>
                </c:pt>
                <c:pt idx="1">
                  <c:v>49.8</c:v>
                </c:pt>
                <c:pt idx="2">
                  <c:v>50.9</c:v>
                </c:pt>
                <c:pt idx="3">
                  <c:v>51.9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D-4047-9CD0-86F22E613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69.900000000000006</c:v>
                </c:pt>
                <c:pt idx="1">
                  <c:v>73.3</c:v>
                </c:pt>
                <c:pt idx="2">
                  <c:v>77.3</c:v>
                </c:pt>
                <c:pt idx="3">
                  <c:v>79.8</c:v>
                </c:pt>
                <c:pt idx="4">
                  <c:v>82.2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8-412A-B3D6-B38CE08B3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65.7</c:v>
                </c:pt>
                <c:pt idx="1">
                  <c:v>65</c:v>
                </c:pt>
                <c:pt idx="2">
                  <c:v>66.8</c:v>
                </c:pt>
                <c:pt idx="3">
                  <c:v>68.2</c:v>
                </c:pt>
                <c:pt idx="4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8-412A-B3D6-B38CE08B3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49016780</c:v>
                </c:pt>
                <c:pt idx="1">
                  <c:v>49268007</c:v>
                </c:pt>
                <c:pt idx="2">
                  <c:v>49325056</c:v>
                </c:pt>
                <c:pt idx="3">
                  <c:v>50055530</c:v>
                </c:pt>
                <c:pt idx="4">
                  <c:v>49861072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8BB-AFE9-0332E70C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42578034</c:v>
                </c:pt>
                <c:pt idx="1">
                  <c:v>45645830</c:v>
                </c:pt>
                <c:pt idx="2">
                  <c:v>47082778</c:v>
                </c:pt>
                <c:pt idx="3">
                  <c:v>48918364</c:v>
                </c:pt>
                <c:pt idx="4">
                  <c:v>49696718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74-48BB-AFE9-0332E70C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22.3</c:v>
                </c:pt>
                <c:pt idx="2">
                  <c:v>22.3</c:v>
                </c:pt>
                <c:pt idx="3">
                  <c:v>21.8</c:v>
                </c:pt>
                <c:pt idx="4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2-4356-ACF5-0CD82E10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23.8</c:v>
                </c:pt>
                <c:pt idx="2">
                  <c:v>23.9</c:v>
                </c:pt>
                <c:pt idx="3">
                  <c:v>23.6</c:v>
                </c:pt>
                <c:pt idx="4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52-4356-ACF5-0CD82E10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53</c:v>
                </c:pt>
                <c:pt idx="2">
                  <c:v>56.7</c:v>
                </c:pt>
                <c:pt idx="3">
                  <c:v>53.2</c:v>
                </c:pt>
                <c:pt idx="4">
                  <c:v>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5-45BF-B1CE-A74157D9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54.8</c:v>
                </c:pt>
                <c:pt idx="1">
                  <c:v>55.8</c:v>
                </c:pt>
                <c:pt idx="2">
                  <c:v>56.1</c:v>
                </c:pt>
                <c:pt idx="3">
                  <c:v>56</c:v>
                </c:pt>
                <c:pt idx="4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35-45BF-B1CE-A74157D9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HQ55" zoomScaleNormal="100" zoomScaleSheetLayoutView="70" workbookViewId="0">
      <selection activeCell="NJ70" sqref="NJ70:NX8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 x14ac:dyDescent="0.15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 x14ac:dyDescent="0.15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2" t="str">
        <f>データ!H6</f>
        <v>和歌山県新宮市　新宮市立医療センター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39" t="str">
        <f>データ!K6</f>
        <v>当然財務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300床以上～400床未満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非設置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データ!Y6</f>
        <v>300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データ!Z6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データ!AA6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19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対象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透 訓 ガ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感 災 地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データ!AB6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>
        <f>データ!AC6</f>
        <v>4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データ!AD6</f>
        <v>304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ID11" s="144" t="s">
        <v>28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29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30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28">
        <f>データ!U6</f>
        <v>28326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21878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１０：１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ID12" s="128">
        <f>データ!AE6</f>
        <v>300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データ!AF6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データ!AG6</f>
        <v>300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1" t="s">
        <v>31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1" t="s">
        <v>32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33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 x14ac:dyDescent="0.15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35</v>
      </c>
      <c r="NK16" s="134"/>
      <c r="NL16" s="134"/>
      <c r="NM16" s="134"/>
      <c r="NN16" s="135"/>
      <c r="NO16" s="133" t="s">
        <v>36</v>
      </c>
      <c r="NP16" s="134"/>
      <c r="NQ16" s="134"/>
      <c r="NR16" s="134"/>
      <c r="NS16" s="135"/>
      <c r="NT16" s="133" t="s">
        <v>37</v>
      </c>
      <c r="NU16" s="134"/>
      <c r="NV16" s="134"/>
      <c r="NW16" s="134"/>
      <c r="NX16" s="135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38</v>
      </c>
      <c r="NK18" s="121"/>
      <c r="NL18" s="121"/>
      <c r="NM18" s="124" t="s">
        <v>39</v>
      </c>
      <c r="NN18" s="125"/>
      <c r="NO18" s="120" t="s">
        <v>38</v>
      </c>
      <c r="NP18" s="121"/>
      <c r="NQ18" s="121"/>
      <c r="NR18" s="124" t="s">
        <v>39</v>
      </c>
      <c r="NS18" s="125"/>
      <c r="NT18" s="120" t="s">
        <v>38</v>
      </c>
      <c r="NU18" s="121"/>
      <c r="NV18" s="121"/>
      <c r="NW18" s="124" t="s">
        <v>39</v>
      </c>
      <c r="NX18" s="125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177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97.3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99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96.5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98.8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98.5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93.8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94.7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91.6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94.3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94.3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0.8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4.5999999999999996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5.3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6.1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80.5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80.7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83.3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82.8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82.2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97.2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97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97.8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91.1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90.1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89.6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89.7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89.3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73.099999999999994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76.3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80.7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75.900000000000006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75.099999999999994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71.3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72.599999999999994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73.5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74.099999999999994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74.400000000000006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179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178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43903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45947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44654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45755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45977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13080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13068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13273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13589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13683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52.1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53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56.7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53.2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53.4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23.9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22.3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22.3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21.8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22.2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50413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50510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50958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52405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53523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13096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13552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13792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14290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15111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54.8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55.8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56.1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56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56.2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23.9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23.8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23.9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23.6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24.2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 x14ac:dyDescent="0.15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180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49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51.9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54.7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56.6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59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69.900000000000006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73.3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77.3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79.8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82.2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49016780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49268007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49325056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50055530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49861072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50.3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49.8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50.9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51.9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52.9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65.7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65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66.8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68.2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69.400000000000006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42578034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45645830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47082778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48918364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49696718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92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h98aZM4kR8utN0kJTc7T5mGwtWnBf+PUxUqcf7bTYRxSDaV133qSuJ9J4BKLf4jHwtMDteHMam9vXOWBb2y8rg==" saltValue="He9tJT7mTlVlZWx2Nu4d0g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 xr:uid="{00000000-0002-0000-0000-000000000000}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93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94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95</v>
      </c>
      <c r="B3" s="49" t="s">
        <v>96</v>
      </c>
      <c r="C3" s="49" t="s">
        <v>97</v>
      </c>
      <c r="D3" s="49" t="s">
        <v>98</v>
      </c>
      <c r="E3" s="49" t="s">
        <v>99</v>
      </c>
      <c r="F3" s="49" t="s">
        <v>100</v>
      </c>
      <c r="G3" s="49" t="s">
        <v>101</v>
      </c>
      <c r="H3" s="50" t="s">
        <v>102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103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105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7" t="s">
        <v>106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7" t="s">
        <v>107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4" t="s">
        <v>108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53" t="s">
        <v>109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7" t="s">
        <v>110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111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112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4" t="s">
        <v>113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53" t="s">
        <v>114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115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 x14ac:dyDescent="0.15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141</v>
      </c>
      <c r="AV5" s="62" t="s">
        <v>142</v>
      </c>
      <c r="AW5" s="62" t="s">
        <v>150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151</v>
      </c>
      <c r="BE5" s="62" t="s">
        <v>140</v>
      </c>
      <c r="BF5" s="62" t="s">
        <v>141</v>
      </c>
      <c r="BG5" s="62" t="s">
        <v>142</v>
      </c>
      <c r="BH5" s="62" t="s">
        <v>150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151</v>
      </c>
      <c r="BP5" s="62" t="s">
        <v>152</v>
      </c>
      <c r="BQ5" s="62" t="s">
        <v>141</v>
      </c>
      <c r="BR5" s="62" t="s">
        <v>153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151</v>
      </c>
      <c r="CA5" s="62" t="s">
        <v>140</v>
      </c>
      <c r="CB5" s="62" t="s">
        <v>154</v>
      </c>
      <c r="CC5" s="62" t="s">
        <v>153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151</v>
      </c>
      <c r="CL5" s="62" t="s">
        <v>152</v>
      </c>
      <c r="CM5" s="62" t="s">
        <v>141</v>
      </c>
      <c r="CN5" s="62" t="s">
        <v>153</v>
      </c>
      <c r="CO5" s="62" t="s">
        <v>150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151</v>
      </c>
      <c r="CW5" s="62" t="s">
        <v>152</v>
      </c>
      <c r="CX5" s="62" t="s">
        <v>141</v>
      </c>
      <c r="CY5" s="62" t="s">
        <v>153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152</v>
      </c>
      <c r="DI5" s="62" t="s">
        <v>141</v>
      </c>
      <c r="DJ5" s="62" t="s">
        <v>153</v>
      </c>
      <c r="DK5" s="62" t="s">
        <v>150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151</v>
      </c>
      <c r="DS5" s="62" t="s">
        <v>140</v>
      </c>
      <c r="DT5" s="62" t="s">
        <v>141</v>
      </c>
      <c r="DU5" s="62" t="s">
        <v>142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152</v>
      </c>
      <c r="EE5" s="62" t="s">
        <v>154</v>
      </c>
      <c r="EF5" s="62" t="s">
        <v>153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155</v>
      </c>
      <c r="EN5" s="62" t="s">
        <v>139</v>
      </c>
      <c r="EO5" s="62" t="s">
        <v>140</v>
      </c>
      <c r="EP5" s="62" t="s">
        <v>154</v>
      </c>
      <c r="EQ5" s="62" t="s">
        <v>142</v>
      </c>
      <c r="ER5" s="62" t="s">
        <v>150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15">
      <c r="A6" s="48" t="s">
        <v>156</v>
      </c>
      <c r="B6" s="63">
        <f>B8</f>
        <v>2019</v>
      </c>
      <c r="C6" s="63">
        <f t="shared" ref="C6:M6" si="2">C8</f>
        <v>302074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和歌山県新宮市　新宮市立医療センター</v>
      </c>
      <c r="I6" s="159"/>
      <c r="J6" s="160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19</v>
      </c>
      <c r="R6" s="63" t="str">
        <f t="shared" si="3"/>
        <v>対象</v>
      </c>
      <c r="S6" s="63" t="str">
        <f t="shared" si="3"/>
        <v>ド 透 訓 ガ</v>
      </c>
      <c r="T6" s="63" t="str">
        <f t="shared" si="3"/>
        <v>救 臨 感 災 地</v>
      </c>
      <c r="U6" s="64">
        <f>U8</f>
        <v>28326</v>
      </c>
      <c r="V6" s="64">
        <f>V8</f>
        <v>21878</v>
      </c>
      <c r="W6" s="63" t="str">
        <f>W8</f>
        <v>非該当</v>
      </c>
      <c r="X6" s="63" t="str">
        <f t="shared" si="3"/>
        <v>１０：１</v>
      </c>
      <c r="Y6" s="64">
        <f t="shared" si="3"/>
        <v>300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4</v>
      </c>
      <c r="AD6" s="64">
        <f t="shared" si="3"/>
        <v>304</v>
      </c>
      <c r="AE6" s="64">
        <f t="shared" si="3"/>
        <v>300</v>
      </c>
      <c r="AF6" s="64" t="str">
        <f t="shared" si="3"/>
        <v>-</v>
      </c>
      <c r="AG6" s="64">
        <f t="shared" si="3"/>
        <v>300</v>
      </c>
      <c r="AH6" s="65">
        <f>IF(AH8="-",NA(),AH8)</f>
        <v>97.3</v>
      </c>
      <c r="AI6" s="65">
        <f t="shared" ref="AI6:AQ6" si="4">IF(AI8="-",NA(),AI8)</f>
        <v>99</v>
      </c>
      <c r="AJ6" s="65">
        <f t="shared" si="4"/>
        <v>96.5</v>
      </c>
      <c r="AK6" s="65">
        <f t="shared" si="4"/>
        <v>98.8</v>
      </c>
      <c r="AL6" s="65">
        <f t="shared" si="4"/>
        <v>98.5</v>
      </c>
      <c r="AM6" s="65">
        <f t="shared" si="4"/>
        <v>98</v>
      </c>
      <c r="AN6" s="65">
        <f t="shared" si="4"/>
        <v>97.2</v>
      </c>
      <c r="AO6" s="65">
        <f t="shared" si="4"/>
        <v>97</v>
      </c>
      <c r="AP6" s="65">
        <f t="shared" si="4"/>
        <v>97.8</v>
      </c>
      <c r="AQ6" s="65">
        <f t="shared" si="4"/>
        <v>97</v>
      </c>
      <c r="AR6" s="65" t="str">
        <f>IF(AR8="-","【-】","【"&amp;SUBSTITUTE(TEXT(AR8,"#,##0.0"),"-","△")&amp;"】")</f>
        <v>【98.2】</v>
      </c>
      <c r="AS6" s="65">
        <f>IF(AS8="-",NA(),AS8)</f>
        <v>93.8</v>
      </c>
      <c r="AT6" s="65">
        <f t="shared" ref="AT6:BB6" si="5">IF(AT8="-",NA(),AT8)</f>
        <v>94.7</v>
      </c>
      <c r="AU6" s="65">
        <f t="shared" si="5"/>
        <v>91.6</v>
      </c>
      <c r="AV6" s="65">
        <f t="shared" si="5"/>
        <v>94.3</v>
      </c>
      <c r="AW6" s="65">
        <f t="shared" si="5"/>
        <v>94.3</v>
      </c>
      <c r="AX6" s="65">
        <f t="shared" si="5"/>
        <v>91.1</v>
      </c>
      <c r="AY6" s="65">
        <f t="shared" si="5"/>
        <v>90.1</v>
      </c>
      <c r="AZ6" s="65">
        <f t="shared" si="5"/>
        <v>89.6</v>
      </c>
      <c r="BA6" s="65">
        <f t="shared" si="5"/>
        <v>89.7</v>
      </c>
      <c r="BB6" s="65">
        <f t="shared" si="5"/>
        <v>89.3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0.8</v>
      </c>
      <c r="BF6" s="65">
        <f t="shared" si="6"/>
        <v>4.5999999999999996</v>
      </c>
      <c r="BG6" s="65">
        <f t="shared" si="6"/>
        <v>5.3</v>
      </c>
      <c r="BH6" s="65">
        <f t="shared" si="6"/>
        <v>6.1</v>
      </c>
      <c r="BI6" s="65">
        <f t="shared" si="6"/>
        <v>73.099999999999994</v>
      </c>
      <c r="BJ6" s="65">
        <f t="shared" si="6"/>
        <v>76.3</v>
      </c>
      <c r="BK6" s="65">
        <f t="shared" si="6"/>
        <v>80.7</v>
      </c>
      <c r="BL6" s="65">
        <f t="shared" si="6"/>
        <v>75.900000000000006</v>
      </c>
      <c r="BM6" s="65">
        <f t="shared" si="6"/>
        <v>75.099999999999994</v>
      </c>
      <c r="BN6" s="65" t="str">
        <f>IF(BN8="-","【-】","【"&amp;SUBSTITUTE(TEXT(BN8,"#,##0.0"),"-","△")&amp;"】")</f>
        <v>【59.6】</v>
      </c>
      <c r="BO6" s="65">
        <f>IF(BO8="-",NA(),BO8)</f>
        <v>80.5</v>
      </c>
      <c r="BP6" s="65">
        <f t="shared" ref="BP6:BX6" si="7">IF(BP8="-",NA(),BP8)</f>
        <v>80.7</v>
      </c>
      <c r="BQ6" s="65">
        <f t="shared" si="7"/>
        <v>83.3</v>
      </c>
      <c r="BR6" s="65">
        <f t="shared" si="7"/>
        <v>82.8</v>
      </c>
      <c r="BS6" s="65">
        <f t="shared" si="7"/>
        <v>82.2</v>
      </c>
      <c r="BT6" s="65">
        <f t="shared" si="7"/>
        <v>71.3</v>
      </c>
      <c r="BU6" s="65">
        <f t="shared" si="7"/>
        <v>72.599999999999994</v>
      </c>
      <c r="BV6" s="65">
        <f t="shared" si="7"/>
        <v>73.5</v>
      </c>
      <c r="BW6" s="65">
        <f t="shared" si="7"/>
        <v>74.099999999999994</v>
      </c>
      <c r="BX6" s="65">
        <f t="shared" si="7"/>
        <v>74.400000000000006</v>
      </c>
      <c r="BY6" s="65" t="str">
        <f>IF(BY8="-","【-】","【"&amp;SUBSTITUTE(TEXT(BY8,"#,##0.0"),"-","△")&amp;"】")</f>
        <v>【74.7】</v>
      </c>
      <c r="BZ6" s="66">
        <f>IF(BZ8="-",NA(),BZ8)</f>
        <v>43903</v>
      </c>
      <c r="CA6" s="66">
        <f t="shared" ref="CA6:CI6" si="8">IF(CA8="-",NA(),CA8)</f>
        <v>45947</v>
      </c>
      <c r="CB6" s="66">
        <f t="shared" si="8"/>
        <v>44654</v>
      </c>
      <c r="CC6" s="66">
        <f t="shared" si="8"/>
        <v>45755</v>
      </c>
      <c r="CD6" s="66">
        <f t="shared" si="8"/>
        <v>45977</v>
      </c>
      <c r="CE6" s="66">
        <f t="shared" si="8"/>
        <v>50413</v>
      </c>
      <c r="CF6" s="66">
        <f t="shared" si="8"/>
        <v>50510</v>
      </c>
      <c r="CG6" s="66">
        <f t="shared" si="8"/>
        <v>50958</v>
      </c>
      <c r="CH6" s="66">
        <f t="shared" si="8"/>
        <v>52405</v>
      </c>
      <c r="CI6" s="66">
        <f t="shared" si="8"/>
        <v>53523</v>
      </c>
      <c r="CJ6" s="65" t="str">
        <f>IF(CJ8="-","【-】","【"&amp;SUBSTITUTE(TEXT(CJ8,"#,##0"),"-","△")&amp;"】")</f>
        <v>【53,621】</v>
      </c>
      <c r="CK6" s="66">
        <f>IF(CK8="-",NA(),CK8)</f>
        <v>13080</v>
      </c>
      <c r="CL6" s="66">
        <f t="shared" ref="CL6:CT6" si="9">IF(CL8="-",NA(),CL8)</f>
        <v>13068</v>
      </c>
      <c r="CM6" s="66">
        <f t="shared" si="9"/>
        <v>13273</v>
      </c>
      <c r="CN6" s="66">
        <f t="shared" si="9"/>
        <v>13589</v>
      </c>
      <c r="CO6" s="66">
        <f t="shared" si="9"/>
        <v>13683</v>
      </c>
      <c r="CP6" s="66">
        <f t="shared" si="9"/>
        <v>13096</v>
      </c>
      <c r="CQ6" s="66">
        <f t="shared" si="9"/>
        <v>13552</v>
      </c>
      <c r="CR6" s="66">
        <f t="shared" si="9"/>
        <v>13792</v>
      </c>
      <c r="CS6" s="66">
        <f t="shared" si="9"/>
        <v>14290</v>
      </c>
      <c r="CT6" s="66">
        <f t="shared" si="9"/>
        <v>15111</v>
      </c>
      <c r="CU6" s="65" t="str">
        <f>IF(CU8="-","【-】","【"&amp;SUBSTITUTE(TEXT(CU8,"#,##0"),"-","△")&amp;"】")</f>
        <v>【15,586】</v>
      </c>
      <c r="CV6" s="65">
        <f>IF(CV8="-",NA(),CV8)</f>
        <v>52.1</v>
      </c>
      <c r="CW6" s="65">
        <f t="shared" ref="CW6:DE6" si="10">IF(CW8="-",NA(),CW8)</f>
        <v>53</v>
      </c>
      <c r="CX6" s="65">
        <f t="shared" si="10"/>
        <v>56.7</v>
      </c>
      <c r="CY6" s="65">
        <f t="shared" si="10"/>
        <v>53.2</v>
      </c>
      <c r="CZ6" s="65">
        <f t="shared" si="10"/>
        <v>53.4</v>
      </c>
      <c r="DA6" s="65">
        <f t="shared" si="10"/>
        <v>54.8</v>
      </c>
      <c r="DB6" s="65">
        <f t="shared" si="10"/>
        <v>55.8</v>
      </c>
      <c r="DC6" s="65">
        <f t="shared" si="10"/>
        <v>56.1</v>
      </c>
      <c r="DD6" s="65">
        <f t="shared" si="10"/>
        <v>56</v>
      </c>
      <c r="DE6" s="65">
        <f t="shared" si="10"/>
        <v>56.2</v>
      </c>
      <c r="DF6" s="65" t="str">
        <f>IF(DF8="-","【-】","【"&amp;SUBSTITUTE(TEXT(DF8,"#,##0.0"),"-","△")&amp;"】")</f>
        <v>【54.6】</v>
      </c>
      <c r="DG6" s="65">
        <f>IF(DG8="-",NA(),DG8)</f>
        <v>23.9</v>
      </c>
      <c r="DH6" s="65">
        <f t="shared" ref="DH6:DP6" si="11">IF(DH8="-",NA(),DH8)</f>
        <v>22.3</v>
      </c>
      <c r="DI6" s="65">
        <f t="shared" si="11"/>
        <v>22.3</v>
      </c>
      <c r="DJ6" s="65">
        <f t="shared" si="11"/>
        <v>21.8</v>
      </c>
      <c r="DK6" s="65">
        <f t="shared" si="11"/>
        <v>22.2</v>
      </c>
      <c r="DL6" s="65">
        <f t="shared" si="11"/>
        <v>23.9</v>
      </c>
      <c r="DM6" s="65">
        <f t="shared" si="11"/>
        <v>23.8</v>
      </c>
      <c r="DN6" s="65">
        <f t="shared" si="11"/>
        <v>23.9</v>
      </c>
      <c r="DO6" s="65">
        <f t="shared" si="11"/>
        <v>23.6</v>
      </c>
      <c r="DP6" s="65">
        <f t="shared" si="11"/>
        <v>24.2</v>
      </c>
      <c r="DQ6" s="65" t="str">
        <f>IF(DQ8="-","【-】","【"&amp;SUBSTITUTE(TEXT(DQ8,"#,##0.0"),"-","△")&amp;"】")</f>
        <v>【25.0】</v>
      </c>
      <c r="DR6" s="65">
        <f>IF(DR8="-",NA(),DR8)</f>
        <v>49</v>
      </c>
      <c r="DS6" s="65">
        <f t="shared" ref="DS6:EA6" si="12">IF(DS8="-",NA(),DS8)</f>
        <v>51.9</v>
      </c>
      <c r="DT6" s="65">
        <f t="shared" si="12"/>
        <v>54.7</v>
      </c>
      <c r="DU6" s="65">
        <f t="shared" si="12"/>
        <v>56.6</v>
      </c>
      <c r="DV6" s="65">
        <f t="shared" si="12"/>
        <v>59</v>
      </c>
      <c r="DW6" s="65">
        <f t="shared" si="12"/>
        <v>50.3</v>
      </c>
      <c r="DX6" s="65">
        <f t="shared" si="12"/>
        <v>49.8</v>
      </c>
      <c r="DY6" s="65">
        <f t="shared" si="12"/>
        <v>50.9</v>
      </c>
      <c r="DZ6" s="65">
        <f t="shared" si="12"/>
        <v>51.9</v>
      </c>
      <c r="EA6" s="65">
        <f t="shared" si="12"/>
        <v>52.9</v>
      </c>
      <c r="EB6" s="65" t="str">
        <f>IF(EB8="-","【-】","【"&amp;SUBSTITUTE(TEXT(EB8,"#,##0.0"),"-","△")&amp;"】")</f>
        <v>【53.5】</v>
      </c>
      <c r="EC6" s="65">
        <f>IF(EC8="-",NA(),EC8)</f>
        <v>69.900000000000006</v>
      </c>
      <c r="ED6" s="65">
        <f t="shared" ref="ED6:EL6" si="13">IF(ED8="-",NA(),ED8)</f>
        <v>73.3</v>
      </c>
      <c r="EE6" s="65">
        <f t="shared" si="13"/>
        <v>77.3</v>
      </c>
      <c r="EF6" s="65">
        <f t="shared" si="13"/>
        <v>79.8</v>
      </c>
      <c r="EG6" s="65">
        <f t="shared" si="13"/>
        <v>82.2</v>
      </c>
      <c r="EH6" s="65">
        <f t="shared" si="13"/>
        <v>65.7</v>
      </c>
      <c r="EI6" s="65">
        <f t="shared" si="13"/>
        <v>65</v>
      </c>
      <c r="EJ6" s="65">
        <f t="shared" si="13"/>
        <v>66.8</v>
      </c>
      <c r="EK6" s="65">
        <f t="shared" si="13"/>
        <v>68.2</v>
      </c>
      <c r="EL6" s="65">
        <f t="shared" si="13"/>
        <v>69.400000000000006</v>
      </c>
      <c r="EM6" s="65" t="str">
        <f>IF(EM8="-","【-】","【"&amp;SUBSTITUTE(TEXT(EM8,"#,##0.0"),"-","△")&amp;"】")</f>
        <v>【70.0】</v>
      </c>
      <c r="EN6" s="66">
        <f>IF(EN8="-",NA(),EN8)</f>
        <v>49016780</v>
      </c>
      <c r="EO6" s="66">
        <f t="shared" ref="EO6:EW6" si="14">IF(EO8="-",NA(),EO8)</f>
        <v>49268007</v>
      </c>
      <c r="EP6" s="66">
        <f t="shared" si="14"/>
        <v>49325056</v>
      </c>
      <c r="EQ6" s="66">
        <f t="shared" si="14"/>
        <v>50055530</v>
      </c>
      <c r="ER6" s="66">
        <f t="shared" si="14"/>
        <v>49861072</v>
      </c>
      <c r="ES6" s="66">
        <f t="shared" si="14"/>
        <v>42578034</v>
      </c>
      <c r="ET6" s="66">
        <f t="shared" si="14"/>
        <v>45645830</v>
      </c>
      <c r="EU6" s="66">
        <f t="shared" si="14"/>
        <v>47082778</v>
      </c>
      <c r="EV6" s="66">
        <f t="shared" si="14"/>
        <v>48918364</v>
      </c>
      <c r="EW6" s="66">
        <f t="shared" si="14"/>
        <v>49696718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157</v>
      </c>
      <c r="B7" s="63">
        <f t="shared" ref="B7:AG7" si="15">B8</f>
        <v>2019</v>
      </c>
      <c r="C7" s="63">
        <f t="shared" si="15"/>
        <v>302074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300床以上～400床未満</v>
      </c>
      <c r="O7" s="63" t="str">
        <f>O8</f>
        <v>非設置</v>
      </c>
      <c r="P7" s="63" t="str">
        <f>P8</f>
        <v>直営</v>
      </c>
      <c r="Q7" s="64">
        <f t="shared" si="15"/>
        <v>19</v>
      </c>
      <c r="R7" s="63" t="str">
        <f t="shared" si="15"/>
        <v>対象</v>
      </c>
      <c r="S7" s="63" t="str">
        <f t="shared" si="15"/>
        <v>ド 透 訓 ガ</v>
      </c>
      <c r="T7" s="63" t="str">
        <f t="shared" si="15"/>
        <v>救 臨 感 災 地</v>
      </c>
      <c r="U7" s="64">
        <f>U8</f>
        <v>28326</v>
      </c>
      <c r="V7" s="64">
        <f>V8</f>
        <v>21878</v>
      </c>
      <c r="W7" s="63" t="str">
        <f>W8</f>
        <v>非該当</v>
      </c>
      <c r="X7" s="63" t="str">
        <f t="shared" si="15"/>
        <v>１０：１</v>
      </c>
      <c r="Y7" s="64">
        <f t="shared" si="15"/>
        <v>300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4</v>
      </c>
      <c r="AD7" s="64">
        <f t="shared" si="15"/>
        <v>304</v>
      </c>
      <c r="AE7" s="64">
        <f t="shared" si="15"/>
        <v>300</v>
      </c>
      <c r="AF7" s="64" t="str">
        <f t="shared" si="15"/>
        <v>-</v>
      </c>
      <c r="AG7" s="64">
        <f t="shared" si="15"/>
        <v>300</v>
      </c>
      <c r="AH7" s="65">
        <f>AH8</f>
        <v>97.3</v>
      </c>
      <c r="AI7" s="65">
        <f t="shared" ref="AI7:AQ7" si="16">AI8</f>
        <v>99</v>
      </c>
      <c r="AJ7" s="65">
        <f t="shared" si="16"/>
        <v>96.5</v>
      </c>
      <c r="AK7" s="65">
        <f t="shared" si="16"/>
        <v>98.8</v>
      </c>
      <c r="AL7" s="65">
        <f t="shared" si="16"/>
        <v>98.5</v>
      </c>
      <c r="AM7" s="65">
        <f t="shared" si="16"/>
        <v>98</v>
      </c>
      <c r="AN7" s="65">
        <f t="shared" si="16"/>
        <v>97.2</v>
      </c>
      <c r="AO7" s="65">
        <f t="shared" si="16"/>
        <v>97</v>
      </c>
      <c r="AP7" s="65">
        <f t="shared" si="16"/>
        <v>97.8</v>
      </c>
      <c r="AQ7" s="65">
        <f t="shared" si="16"/>
        <v>97</v>
      </c>
      <c r="AR7" s="65"/>
      <c r="AS7" s="65">
        <f>AS8</f>
        <v>93.8</v>
      </c>
      <c r="AT7" s="65">
        <f t="shared" ref="AT7:BB7" si="17">AT8</f>
        <v>94.7</v>
      </c>
      <c r="AU7" s="65">
        <f t="shared" si="17"/>
        <v>91.6</v>
      </c>
      <c r="AV7" s="65">
        <f t="shared" si="17"/>
        <v>94.3</v>
      </c>
      <c r="AW7" s="65">
        <f t="shared" si="17"/>
        <v>94.3</v>
      </c>
      <c r="AX7" s="65">
        <f t="shared" si="17"/>
        <v>91.1</v>
      </c>
      <c r="AY7" s="65">
        <f t="shared" si="17"/>
        <v>90.1</v>
      </c>
      <c r="AZ7" s="65">
        <f t="shared" si="17"/>
        <v>89.6</v>
      </c>
      <c r="BA7" s="65">
        <f t="shared" si="17"/>
        <v>89.7</v>
      </c>
      <c r="BB7" s="65">
        <f t="shared" si="17"/>
        <v>89.3</v>
      </c>
      <c r="BC7" s="65"/>
      <c r="BD7" s="65">
        <f>BD8</f>
        <v>0</v>
      </c>
      <c r="BE7" s="65">
        <f t="shared" ref="BE7:BM7" si="18">BE8</f>
        <v>0.8</v>
      </c>
      <c r="BF7" s="65">
        <f t="shared" si="18"/>
        <v>4.5999999999999996</v>
      </c>
      <c r="BG7" s="65">
        <f t="shared" si="18"/>
        <v>5.3</v>
      </c>
      <c r="BH7" s="65">
        <f t="shared" si="18"/>
        <v>6.1</v>
      </c>
      <c r="BI7" s="65">
        <f t="shared" si="18"/>
        <v>73.099999999999994</v>
      </c>
      <c r="BJ7" s="65">
        <f t="shared" si="18"/>
        <v>76.3</v>
      </c>
      <c r="BK7" s="65">
        <f t="shared" si="18"/>
        <v>80.7</v>
      </c>
      <c r="BL7" s="65">
        <f t="shared" si="18"/>
        <v>75.900000000000006</v>
      </c>
      <c r="BM7" s="65">
        <f t="shared" si="18"/>
        <v>75.099999999999994</v>
      </c>
      <c r="BN7" s="65"/>
      <c r="BO7" s="65">
        <f>BO8</f>
        <v>80.5</v>
      </c>
      <c r="BP7" s="65">
        <f t="shared" ref="BP7:BX7" si="19">BP8</f>
        <v>80.7</v>
      </c>
      <c r="BQ7" s="65">
        <f t="shared" si="19"/>
        <v>83.3</v>
      </c>
      <c r="BR7" s="65">
        <f t="shared" si="19"/>
        <v>82.8</v>
      </c>
      <c r="BS7" s="65">
        <f t="shared" si="19"/>
        <v>82.2</v>
      </c>
      <c r="BT7" s="65">
        <f t="shared" si="19"/>
        <v>71.3</v>
      </c>
      <c r="BU7" s="65">
        <f t="shared" si="19"/>
        <v>72.599999999999994</v>
      </c>
      <c r="BV7" s="65">
        <f t="shared" si="19"/>
        <v>73.5</v>
      </c>
      <c r="BW7" s="65">
        <f t="shared" si="19"/>
        <v>74.099999999999994</v>
      </c>
      <c r="BX7" s="65">
        <f t="shared" si="19"/>
        <v>74.400000000000006</v>
      </c>
      <c r="BY7" s="65"/>
      <c r="BZ7" s="66">
        <f>BZ8</f>
        <v>43903</v>
      </c>
      <c r="CA7" s="66">
        <f t="shared" ref="CA7:CI7" si="20">CA8</f>
        <v>45947</v>
      </c>
      <c r="CB7" s="66">
        <f t="shared" si="20"/>
        <v>44654</v>
      </c>
      <c r="CC7" s="66">
        <f t="shared" si="20"/>
        <v>45755</v>
      </c>
      <c r="CD7" s="66">
        <f t="shared" si="20"/>
        <v>45977</v>
      </c>
      <c r="CE7" s="66">
        <f t="shared" si="20"/>
        <v>50413</v>
      </c>
      <c r="CF7" s="66">
        <f t="shared" si="20"/>
        <v>50510</v>
      </c>
      <c r="CG7" s="66">
        <f t="shared" si="20"/>
        <v>50958</v>
      </c>
      <c r="CH7" s="66">
        <f t="shared" si="20"/>
        <v>52405</v>
      </c>
      <c r="CI7" s="66">
        <f t="shared" si="20"/>
        <v>53523</v>
      </c>
      <c r="CJ7" s="65"/>
      <c r="CK7" s="66">
        <f>CK8</f>
        <v>13080</v>
      </c>
      <c r="CL7" s="66">
        <f t="shared" ref="CL7:CT7" si="21">CL8</f>
        <v>13068</v>
      </c>
      <c r="CM7" s="66">
        <f t="shared" si="21"/>
        <v>13273</v>
      </c>
      <c r="CN7" s="66">
        <f t="shared" si="21"/>
        <v>13589</v>
      </c>
      <c r="CO7" s="66">
        <f t="shared" si="21"/>
        <v>13683</v>
      </c>
      <c r="CP7" s="66">
        <f t="shared" si="21"/>
        <v>13096</v>
      </c>
      <c r="CQ7" s="66">
        <f t="shared" si="21"/>
        <v>13552</v>
      </c>
      <c r="CR7" s="66">
        <f t="shared" si="21"/>
        <v>13792</v>
      </c>
      <c r="CS7" s="66">
        <f t="shared" si="21"/>
        <v>14290</v>
      </c>
      <c r="CT7" s="66">
        <f t="shared" si="21"/>
        <v>15111</v>
      </c>
      <c r="CU7" s="65"/>
      <c r="CV7" s="65">
        <f>CV8</f>
        <v>52.1</v>
      </c>
      <c r="CW7" s="65">
        <f t="shared" ref="CW7:DE7" si="22">CW8</f>
        <v>53</v>
      </c>
      <c r="CX7" s="65">
        <f t="shared" si="22"/>
        <v>56.7</v>
      </c>
      <c r="CY7" s="65">
        <f t="shared" si="22"/>
        <v>53.2</v>
      </c>
      <c r="CZ7" s="65">
        <f t="shared" si="22"/>
        <v>53.4</v>
      </c>
      <c r="DA7" s="65">
        <f t="shared" si="22"/>
        <v>54.8</v>
      </c>
      <c r="DB7" s="65">
        <f t="shared" si="22"/>
        <v>55.8</v>
      </c>
      <c r="DC7" s="65">
        <f t="shared" si="22"/>
        <v>56.1</v>
      </c>
      <c r="DD7" s="65">
        <f t="shared" si="22"/>
        <v>56</v>
      </c>
      <c r="DE7" s="65">
        <f t="shared" si="22"/>
        <v>56.2</v>
      </c>
      <c r="DF7" s="65"/>
      <c r="DG7" s="65">
        <f>DG8</f>
        <v>23.9</v>
      </c>
      <c r="DH7" s="65">
        <f t="shared" ref="DH7:DP7" si="23">DH8</f>
        <v>22.3</v>
      </c>
      <c r="DI7" s="65">
        <f t="shared" si="23"/>
        <v>22.3</v>
      </c>
      <c r="DJ7" s="65">
        <f t="shared" si="23"/>
        <v>21.8</v>
      </c>
      <c r="DK7" s="65">
        <f t="shared" si="23"/>
        <v>22.2</v>
      </c>
      <c r="DL7" s="65">
        <f t="shared" si="23"/>
        <v>23.9</v>
      </c>
      <c r="DM7" s="65">
        <f t="shared" si="23"/>
        <v>23.8</v>
      </c>
      <c r="DN7" s="65">
        <f t="shared" si="23"/>
        <v>23.9</v>
      </c>
      <c r="DO7" s="65">
        <f t="shared" si="23"/>
        <v>23.6</v>
      </c>
      <c r="DP7" s="65">
        <f t="shared" si="23"/>
        <v>24.2</v>
      </c>
      <c r="DQ7" s="65"/>
      <c r="DR7" s="65">
        <f>DR8</f>
        <v>49</v>
      </c>
      <c r="DS7" s="65">
        <f t="shared" ref="DS7:EA7" si="24">DS8</f>
        <v>51.9</v>
      </c>
      <c r="DT7" s="65">
        <f t="shared" si="24"/>
        <v>54.7</v>
      </c>
      <c r="DU7" s="65">
        <f t="shared" si="24"/>
        <v>56.6</v>
      </c>
      <c r="DV7" s="65">
        <f t="shared" si="24"/>
        <v>59</v>
      </c>
      <c r="DW7" s="65">
        <f t="shared" si="24"/>
        <v>50.3</v>
      </c>
      <c r="DX7" s="65">
        <f t="shared" si="24"/>
        <v>49.8</v>
      </c>
      <c r="DY7" s="65">
        <f t="shared" si="24"/>
        <v>50.9</v>
      </c>
      <c r="DZ7" s="65">
        <f t="shared" si="24"/>
        <v>51.9</v>
      </c>
      <c r="EA7" s="65">
        <f t="shared" si="24"/>
        <v>52.9</v>
      </c>
      <c r="EB7" s="65"/>
      <c r="EC7" s="65">
        <f>EC8</f>
        <v>69.900000000000006</v>
      </c>
      <c r="ED7" s="65">
        <f t="shared" ref="ED7:EL7" si="25">ED8</f>
        <v>73.3</v>
      </c>
      <c r="EE7" s="65">
        <f t="shared" si="25"/>
        <v>77.3</v>
      </c>
      <c r="EF7" s="65">
        <f t="shared" si="25"/>
        <v>79.8</v>
      </c>
      <c r="EG7" s="65">
        <f t="shared" si="25"/>
        <v>82.2</v>
      </c>
      <c r="EH7" s="65">
        <f t="shared" si="25"/>
        <v>65.7</v>
      </c>
      <c r="EI7" s="65">
        <f t="shared" si="25"/>
        <v>65</v>
      </c>
      <c r="EJ7" s="65">
        <f t="shared" si="25"/>
        <v>66.8</v>
      </c>
      <c r="EK7" s="65">
        <f t="shared" si="25"/>
        <v>68.2</v>
      </c>
      <c r="EL7" s="65">
        <f t="shared" si="25"/>
        <v>69.400000000000006</v>
      </c>
      <c r="EM7" s="65"/>
      <c r="EN7" s="66">
        <f>EN8</f>
        <v>49016780</v>
      </c>
      <c r="EO7" s="66">
        <f t="shared" ref="EO7:EW7" si="26">EO8</f>
        <v>49268007</v>
      </c>
      <c r="EP7" s="66">
        <f t="shared" si="26"/>
        <v>49325056</v>
      </c>
      <c r="EQ7" s="66">
        <f t="shared" si="26"/>
        <v>50055530</v>
      </c>
      <c r="ER7" s="66">
        <f t="shared" si="26"/>
        <v>49861072</v>
      </c>
      <c r="ES7" s="66">
        <f t="shared" si="26"/>
        <v>42578034</v>
      </c>
      <c r="ET7" s="66">
        <f t="shared" si="26"/>
        <v>45645830</v>
      </c>
      <c r="EU7" s="66">
        <f t="shared" si="26"/>
        <v>47082778</v>
      </c>
      <c r="EV7" s="66">
        <f t="shared" si="26"/>
        <v>48918364</v>
      </c>
      <c r="EW7" s="66">
        <f t="shared" si="26"/>
        <v>49696718</v>
      </c>
      <c r="EX7" s="66"/>
    </row>
    <row r="8" spans="1:154" s="67" customFormat="1" x14ac:dyDescent="0.15">
      <c r="A8" s="48"/>
      <c r="B8" s="68">
        <v>2019</v>
      </c>
      <c r="C8" s="68">
        <v>302074</v>
      </c>
      <c r="D8" s="68">
        <v>46</v>
      </c>
      <c r="E8" s="68">
        <v>6</v>
      </c>
      <c r="F8" s="68">
        <v>0</v>
      </c>
      <c r="G8" s="68">
        <v>1</v>
      </c>
      <c r="H8" s="68" t="s">
        <v>158</v>
      </c>
      <c r="I8" s="68" t="s">
        <v>159</v>
      </c>
      <c r="J8" s="68" t="s">
        <v>160</v>
      </c>
      <c r="K8" s="68" t="s">
        <v>161</v>
      </c>
      <c r="L8" s="68" t="s">
        <v>162</v>
      </c>
      <c r="M8" s="68" t="s">
        <v>163</v>
      </c>
      <c r="N8" s="68" t="s">
        <v>164</v>
      </c>
      <c r="O8" s="68" t="s">
        <v>165</v>
      </c>
      <c r="P8" s="68" t="s">
        <v>166</v>
      </c>
      <c r="Q8" s="69">
        <v>19</v>
      </c>
      <c r="R8" s="68" t="s">
        <v>167</v>
      </c>
      <c r="S8" s="68" t="s">
        <v>168</v>
      </c>
      <c r="T8" s="68" t="s">
        <v>169</v>
      </c>
      <c r="U8" s="69">
        <v>28326</v>
      </c>
      <c r="V8" s="69">
        <v>21878</v>
      </c>
      <c r="W8" s="68" t="s">
        <v>170</v>
      </c>
      <c r="X8" s="70" t="s">
        <v>171</v>
      </c>
      <c r="Y8" s="69">
        <v>300</v>
      </c>
      <c r="Z8" s="69" t="s">
        <v>38</v>
      </c>
      <c r="AA8" s="69" t="s">
        <v>38</v>
      </c>
      <c r="AB8" s="69" t="s">
        <v>38</v>
      </c>
      <c r="AC8" s="69">
        <v>4</v>
      </c>
      <c r="AD8" s="69">
        <v>304</v>
      </c>
      <c r="AE8" s="69">
        <v>300</v>
      </c>
      <c r="AF8" s="69" t="s">
        <v>38</v>
      </c>
      <c r="AG8" s="69">
        <v>300</v>
      </c>
      <c r="AH8" s="71">
        <v>97.3</v>
      </c>
      <c r="AI8" s="71">
        <v>99</v>
      </c>
      <c r="AJ8" s="71">
        <v>96.5</v>
      </c>
      <c r="AK8" s="71">
        <v>98.8</v>
      </c>
      <c r="AL8" s="71">
        <v>98.5</v>
      </c>
      <c r="AM8" s="71">
        <v>98</v>
      </c>
      <c r="AN8" s="71">
        <v>97.2</v>
      </c>
      <c r="AO8" s="71">
        <v>97</v>
      </c>
      <c r="AP8" s="71">
        <v>97.8</v>
      </c>
      <c r="AQ8" s="71">
        <v>97</v>
      </c>
      <c r="AR8" s="71">
        <v>98.2</v>
      </c>
      <c r="AS8" s="71">
        <v>93.8</v>
      </c>
      <c r="AT8" s="71">
        <v>94.7</v>
      </c>
      <c r="AU8" s="71">
        <v>91.6</v>
      </c>
      <c r="AV8" s="71">
        <v>94.3</v>
      </c>
      <c r="AW8" s="71">
        <v>94.3</v>
      </c>
      <c r="AX8" s="71">
        <v>91.1</v>
      </c>
      <c r="AY8" s="71">
        <v>90.1</v>
      </c>
      <c r="AZ8" s="71">
        <v>89.6</v>
      </c>
      <c r="BA8" s="71">
        <v>89.7</v>
      </c>
      <c r="BB8" s="71">
        <v>89.3</v>
      </c>
      <c r="BC8" s="71">
        <v>89.5</v>
      </c>
      <c r="BD8" s="72">
        <v>0</v>
      </c>
      <c r="BE8" s="72">
        <v>0.8</v>
      </c>
      <c r="BF8" s="72">
        <v>4.5999999999999996</v>
      </c>
      <c r="BG8" s="72">
        <v>5.3</v>
      </c>
      <c r="BH8" s="72">
        <v>6.1</v>
      </c>
      <c r="BI8" s="72">
        <v>73.099999999999994</v>
      </c>
      <c r="BJ8" s="72">
        <v>76.3</v>
      </c>
      <c r="BK8" s="72">
        <v>80.7</v>
      </c>
      <c r="BL8" s="72">
        <v>75.900000000000006</v>
      </c>
      <c r="BM8" s="72">
        <v>75.099999999999994</v>
      </c>
      <c r="BN8" s="72">
        <v>59.6</v>
      </c>
      <c r="BO8" s="71">
        <v>80.5</v>
      </c>
      <c r="BP8" s="71">
        <v>80.7</v>
      </c>
      <c r="BQ8" s="71">
        <v>83.3</v>
      </c>
      <c r="BR8" s="71">
        <v>82.8</v>
      </c>
      <c r="BS8" s="71">
        <v>82.2</v>
      </c>
      <c r="BT8" s="71">
        <v>71.3</v>
      </c>
      <c r="BU8" s="71">
        <v>72.599999999999994</v>
      </c>
      <c r="BV8" s="71">
        <v>73.5</v>
      </c>
      <c r="BW8" s="71">
        <v>74.099999999999994</v>
      </c>
      <c r="BX8" s="71">
        <v>74.400000000000006</v>
      </c>
      <c r="BY8" s="71">
        <v>74.7</v>
      </c>
      <c r="BZ8" s="72">
        <v>43903</v>
      </c>
      <c r="CA8" s="72">
        <v>45947</v>
      </c>
      <c r="CB8" s="72">
        <v>44654</v>
      </c>
      <c r="CC8" s="72">
        <v>45755</v>
      </c>
      <c r="CD8" s="72">
        <v>45977</v>
      </c>
      <c r="CE8" s="72">
        <v>50413</v>
      </c>
      <c r="CF8" s="72">
        <v>50510</v>
      </c>
      <c r="CG8" s="72">
        <v>50958</v>
      </c>
      <c r="CH8" s="72">
        <v>52405</v>
      </c>
      <c r="CI8" s="72">
        <v>53523</v>
      </c>
      <c r="CJ8" s="71">
        <v>53621</v>
      </c>
      <c r="CK8" s="72">
        <v>13080</v>
      </c>
      <c r="CL8" s="72">
        <v>13068</v>
      </c>
      <c r="CM8" s="72">
        <v>13273</v>
      </c>
      <c r="CN8" s="72">
        <v>13589</v>
      </c>
      <c r="CO8" s="72">
        <v>13683</v>
      </c>
      <c r="CP8" s="72">
        <v>13096</v>
      </c>
      <c r="CQ8" s="72">
        <v>13552</v>
      </c>
      <c r="CR8" s="72">
        <v>13792</v>
      </c>
      <c r="CS8" s="72">
        <v>14290</v>
      </c>
      <c r="CT8" s="72">
        <v>15111</v>
      </c>
      <c r="CU8" s="71">
        <v>15586</v>
      </c>
      <c r="CV8" s="72">
        <v>52.1</v>
      </c>
      <c r="CW8" s="72">
        <v>53</v>
      </c>
      <c r="CX8" s="72">
        <v>56.7</v>
      </c>
      <c r="CY8" s="72">
        <v>53.2</v>
      </c>
      <c r="CZ8" s="72">
        <v>53.4</v>
      </c>
      <c r="DA8" s="72">
        <v>54.8</v>
      </c>
      <c r="DB8" s="72">
        <v>55.8</v>
      </c>
      <c r="DC8" s="72">
        <v>56.1</v>
      </c>
      <c r="DD8" s="72">
        <v>56</v>
      </c>
      <c r="DE8" s="72">
        <v>56.2</v>
      </c>
      <c r="DF8" s="72">
        <v>54.6</v>
      </c>
      <c r="DG8" s="72">
        <v>23.9</v>
      </c>
      <c r="DH8" s="72">
        <v>22.3</v>
      </c>
      <c r="DI8" s="72">
        <v>22.3</v>
      </c>
      <c r="DJ8" s="72">
        <v>21.8</v>
      </c>
      <c r="DK8" s="72">
        <v>22.2</v>
      </c>
      <c r="DL8" s="72">
        <v>23.9</v>
      </c>
      <c r="DM8" s="72">
        <v>23.8</v>
      </c>
      <c r="DN8" s="72">
        <v>23.9</v>
      </c>
      <c r="DO8" s="72">
        <v>23.6</v>
      </c>
      <c r="DP8" s="72">
        <v>24.2</v>
      </c>
      <c r="DQ8" s="72">
        <v>25</v>
      </c>
      <c r="DR8" s="71">
        <v>49</v>
      </c>
      <c r="DS8" s="71">
        <v>51.9</v>
      </c>
      <c r="DT8" s="71">
        <v>54.7</v>
      </c>
      <c r="DU8" s="71">
        <v>56.6</v>
      </c>
      <c r="DV8" s="71">
        <v>59</v>
      </c>
      <c r="DW8" s="71">
        <v>50.3</v>
      </c>
      <c r="DX8" s="71">
        <v>49.8</v>
      </c>
      <c r="DY8" s="71">
        <v>50.9</v>
      </c>
      <c r="DZ8" s="71">
        <v>51.9</v>
      </c>
      <c r="EA8" s="71">
        <v>52.9</v>
      </c>
      <c r="EB8" s="71">
        <v>53.5</v>
      </c>
      <c r="EC8" s="71">
        <v>69.900000000000006</v>
      </c>
      <c r="ED8" s="71">
        <v>73.3</v>
      </c>
      <c r="EE8" s="71">
        <v>77.3</v>
      </c>
      <c r="EF8" s="71">
        <v>79.8</v>
      </c>
      <c r="EG8" s="71">
        <v>82.2</v>
      </c>
      <c r="EH8" s="71">
        <v>65.7</v>
      </c>
      <c r="EI8" s="71">
        <v>65</v>
      </c>
      <c r="EJ8" s="71">
        <v>66.8</v>
      </c>
      <c r="EK8" s="71">
        <v>68.2</v>
      </c>
      <c r="EL8" s="71">
        <v>69.400000000000006</v>
      </c>
      <c r="EM8" s="71">
        <v>70</v>
      </c>
      <c r="EN8" s="72">
        <v>49016780</v>
      </c>
      <c r="EO8" s="72">
        <v>49268007</v>
      </c>
      <c r="EP8" s="72">
        <v>49325056</v>
      </c>
      <c r="EQ8" s="72">
        <v>50055530</v>
      </c>
      <c r="ER8" s="72">
        <v>49861072</v>
      </c>
      <c r="ES8" s="72">
        <v>42578034</v>
      </c>
      <c r="ET8" s="72">
        <v>45645830</v>
      </c>
      <c r="EU8" s="72">
        <v>47082778</v>
      </c>
      <c r="EV8" s="72">
        <v>48918364</v>
      </c>
      <c r="EW8" s="72">
        <v>49696718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172</v>
      </c>
      <c r="C10" s="77" t="s">
        <v>173</v>
      </c>
      <c r="D10" s="77" t="s">
        <v>174</v>
      </c>
      <c r="E10" s="77" t="s">
        <v>175</v>
      </c>
      <c r="F10" s="77" t="s">
        <v>176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2021-01-14T11:24:45Z</cp:lastPrinted>
  <dcterms:created xsi:type="dcterms:W3CDTF">2020-12-15T03:56:23Z</dcterms:created>
  <dcterms:modified xsi:type="dcterms:W3CDTF">2021-01-21T07:30:04Z</dcterms:modified>
  <cp:category/>
</cp:coreProperties>
</file>